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.Jensen\Desktop\HIP Needs\2022\"/>
    </mc:Choice>
  </mc:AlternateContent>
  <xr:revisionPtr revIDLastSave="0" documentId="8_{2C81F339-E0AE-4123-B5EA-9F27E2AF85A9}" xr6:coauthVersionLast="47" xr6:coauthVersionMax="47" xr10:uidLastSave="{00000000-0000-0000-0000-000000000000}"/>
  <bookViews>
    <workbookView xWindow="1140" yWindow="600" windowWidth="16970" windowHeight="10200" xr2:uid="{446B4A18-4F52-4AE0-8D69-D5B4AD13B227}"/>
  </bookViews>
  <sheets>
    <sheet name="2022Data" sheetId="1" r:id="rId1"/>
  </sheets>
  <externalReferences>
    <externalReference r:id="rId2"/>
  </externalReferences>
  <definedNames>
    <definedName name="_xlnm.Print_Area" localSheetId="0">'2022Data'!$A$1:$K$15</definedName>
    <definedName name="SPSS" localSheetId="0">#REF!</definedName>
    <definedName name="SP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K15" i="1" s="1"/>
  <c r="G15" i="1"/>
  <c r="F15" i="1"/>
  <c r="E15" i="1"/>
  <c r="D15" i="1"/>
  <c r="C15" i="1"/>
  <c r="B15" i="1"/>
  <c r="K14" i="1"/>
  <c r="I14" i="1"/>
  <c r="I13" i="1"/>
  <c r="I12" i="1"/>
  <c r="K12" i="1" s="1"/>
  <c r="K11" i="1"/>
  <c r="I11" i="1"/>
  <c r="I10" i="1"/>
  <c r="K10" i="1" s="1"/>
  <c r="K9" i="1"/>
  <c r="I9" i="1"/>
  <c r="I8" i="1"/>
  <c r="K8" i="1" s="1"/>
  <c r="K7" i="1"/>
  <c r="I7" i="1"/>
  <c r="I6" i="1"/>
  <c r="K6" i="1" s="1"/>
  <c r="H6" i="1"/>
  <c r="H15" i="1" s="1"/>
  <c r="I15" i="1" s="1"/>
  <c r="K5" i="1"/>
  <c r="K4" i="1"/>
  <c r="I3" i="1"/>
  <c r="K3" i="1" s="1"/>
  <c r="Q2" i="1" l="1"/>
  <c r="P2" i="1"/>
  <c r="O2" i="1"/>
</calcChain>
</file>

<file path=xl/sharedStrings.xml><?xml version="1.0" encoding="utf-8"?>
<sst xmlns="http://schemas.openxmlformats.org/spreadsheetml/2006/main" count="25" uniqueCount="25">
  <si>
    <t>2022 Estimated Total Need in # of Applicants and Associated Cost</t>
  </si>
  <si>
    <t>Item</t>
  </si>
  <si>
    <t>Eligible Cat B</t>
  </si>
  <si>
    <t xml:space="preserve"> Eligible Cat C-1</t>
  </si>
  <si>
    <t xml:space="preserve"> Eligible Cat C-2</t>
  </si>
  <si>
    <t>Eligible Applicants</t>
  </si>
  <si>
    <t>Cost of Cat A &amp; B Need</t>
  </si>
  <si>
    <t>Cost of Cat C Need</t>
  </si>
  <si>
    <t>Total Estimate of Need</t>
  </si>
  <si>
    <t>2022 REGION DISTR AMT TO REGION</t>
  </si>
  <si>
    <t>Percentage of Funding to Need</t>
  </si>
  <si>
    <t>ALASKA</t>
  </si>
  <si>
    <t>EASTERN OKLAHOMA</t>
  </si>
  <si>
    <t xml:space="preserve">EASTERN </t>
  </si>
  <si>
    <t>GREAT PLAINS</t>
  </si>
  <si>
    <t>MIDWEST</t>
  </si>
  <si>
    <t>NAVAJO</t>
  </si>
  <si>
    <t>NORTHWEST</t>
  </si>
  <si>
    <t>PACIFIC</t>
  </si>
  <si>
    <t>ROCKY MOUNTAIN</t>
  </si>
  <si>
    <t>SOUTHERN PLAINS</t>
  </si>
  <si>
    <t>SOUTHWEST</t>
  </si>
  <si>
    <t>0</t>
  </si>
  <si>
    <t>WESTERN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</si>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</sst>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mic Sans MS"/>
      <family val="4"/>
    </font>
    <font>
      <b/>
      <sz val="10"/>
      <color indexed="12"/>
      <name val="Arial"/>
      <family val="2"/>
    </font>
    <font>
      <sz val="10"/>
      <color theme="0"/>
      <name val="Arial"/>
      <family val="2"/>
    </font>
    <font>
      <sz val="12"/>
      <color indexed="8"/>
      <name val="Bradley Hand ITC"/>
      <family val="4"/>
    </font>
    <font>
      <sz val="10"/>
      <color indexed="8"/>
      <name val="Arial"/>
      <family val="2"/>
    </font>
    <font>
      <sz val="12"/>
      <name val="Bradley Hand ITC"/>
      <family val="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2" borderId="1" xfId="2" applyFill="1" applyBorder="1" applyAlignment="1">
      <alignment horizontal="center"/>
    </xf>
    <xf numFmtId="0" fontId="1" fillId="2" borderId="0" xfId="2" applyFill="1" applyAlignment="1">
      <alignment horizontal="center"/>
    </xf>
    <xf numFmtId="0" fontId="1" fillId="0" borderId="0" xfId="2"/>
    <xf numFmtId="0" fontId="1" fillId="2" borderId="0" xfId="2" applyFill="1"/>
    <xf numFmtId="0" fontId="1" fillId="0" borderId="0" xfId="2"/>
    <xf numFmtId="0" fontId="2" fillId="3" borderId="2" xfId="2" applyFont="1" applyFill="1" applyBorder="1"/>
    <xf numFmtId="0" fontId="1" fillId="3" borderId="2" xfId="2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2" xfId="2" quotePrefix="1" applyFont="1" applyFill="1" applyBorder="1" applyAlignment="1">
      <alignment horizontal="center" vertical="center" wrapText="1"/>
    </xf>
    <xf numFmtId="0" fontId="4" fillId="3" borderId="2" xfId="2" quotePrefix="1" applyFont="1" applyFill="1" applyBorder="1" applyAlignment="1">
      <alignment horizontal="center" vertical="center" wrapText="1"/>
    </xf>
    <xf numFmtId="0" fontId="1" fillId="2" borderId="2" xfId="2" applyFill="1" applyBorder="1" applyAlignment="1">
      <alignment horizontal="center" vertical="center" wrapText="1"/>
    </xf>
    <xf numFmtId="0" fontId="5" fillId="0" borderId="0" xfId="2" applyFont="1"/>
    <xf numFmtId="3" fontId="5" fillId="0" borderId="0" xfId="2" applyNumberFormat="1" applyFont="1"/>
    <xf numFmtId="164" fontId="5" fillId="0" borderId="0" xfId="2" applyNumberFormat="1" applyFont="1"/>
    <xf numFmtId="0" fontId="6" fillId="4" borderId="2" xfId="2" applyFont="1" applyFill="1" applyBorder="1"/>
    <xf numFmtId="0" fontId="7" fillId="4" borderId="2" xfId="2" applyFont="1" applyFill="1" applyBorder="1" applyAlignment="1">
      <alignment horizontal="center"/>
    </xf>
    <xf numFmtId="3" fontId="1" fillId="4" borderId="2" xfId="2" applyNumberFormat="1" applyFill="1" applyBorder="1" applyAlignment="1">
      <alignment horizontal="center"/>
    </xf>
    <xf numFmtId="3" fontId="1" fillId="0" borderId="3" xfId="2" applyNumberFormat="1" applyBorder="1"/>
    <xf numFmtId="165" fontId="1" fillId="4" borderId="2" xfId="2" applyNumberFormat="1" applyFill="1" applyBorder="1" applyAlignment="1">
      <alignment horizontal="right"/>
    </xf>
    <xf numFmtId="165" fontId="1" fillId="0" borderId="2" xfId="1" applyNumberFormat="1" applyBorder="1"/>
    <xf numFmtId="165" fontId="1" fillId="0" borderId="2" xfId="2" applyNumberFormat="1" applyBorder="1"/>
    <xf numFmtId="166" fontId="1" fillId="0" borderId="2" xfId="2" applyNumberFormat="1" applyBorder="1" applyAlignment="1">
      <alignment horizontal="center"/>
    </xf>
    <xf numFmtId="165" fontId="1" fillId="0" borderId="2" xfId="2" applyNumberFormat="1" applyBorder="1" applyAlignment="1">
      <alignment horizontal="right"/>
    </xf>
    <xf numFmtId="165" fontId="1" fillId="0" borderId="0" xfId="2" applyNumberFormat="1" applyAlignment="1">
      <alignment horizontal="right"/>
    </xf>
    <xf numFmtId="3" fontId="1" fillId="0" borderId="3" xfId="2" applyNumberFormat="1" applyBorder="1" applyAlignment="1">
      <alignment horizontal="right"/>
    </xf>
    <xf numFmtId="0" fontId="8" fillId="0" borderId="2" xfId="2" applyFont="1" applyBorder="1"/>
    <xf numFmtId="3" fontId="1" fillId="5" borderId="3" xfId="2" applyNumberFormat="1" applyFill="1" applyBorder="1" applyAlignment="1">
      <alignment horizontal="center"/>
    </xf>
    <xf numFmtId="3" fontId="1" fillId="5" borderId="3" xfId="2" applyNumberFormat="1" applyFill="1" applyBorder="1"/>
    <xf numFmtId="0" fontId="1" fillId="0" borderId="0" xfId="2" applyAlignment="1">
      <alignment horizontal="center"/>
    </xf>
    <xf numFmtId="9" fontId="1" fillId="0" borderId="0" xfId="2" applyNumberFormat="1"/>
    <xf numFmtId="165" fontId="1" fillId="0" borderId="0" xfId="2" applyNumberFormat="1"/>
  </cellXfs>
  <cellStyles count="3">
    <cellStyle name="Normal" xfId="0" builtinId="0"/>
    <cellStyle name="Normal 2" xfId="2" xr:uid="{43BE42A8-3390-4E7F-B1FA-C4FA49C4FF3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Estimate%20of%20Ne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Data"/>
      <sheetName val="HIPHUD"/>
      <sheetName val="Milestone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2Data"/>
      <sheetName val="Data"/>
      <sheetName val="2013Data"/>
      <sheetName val="2014Data"/>
      <sheetName val="2015Data"/>
      <sheetName val="2016Data"/>
      <sheetName val="2017Data"/>
      <sheetName val="2018Data"/>
      <sheetName val="2019Data"/>
      <sheetName val="2020Data"/>
      <sheetName val="2021Data"/>
      <sheetName val="2022Data"/>
      <sheetName val="ChartB"/>
      <sheetName val="Milestones 14-15"/>
      <sheetName val="Milestones 14-17"/>
      <sheetName val="Milestones 15-16"/>
      <sheetName val="Milestones 18-22 "/>
      <sheetName val="Appropriations"/>
      <sheetName val="Milestones2"/>
    </sheetNames>
    <definedNames>
      <definedName name="ViewChartB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56C26-7C31-4DFC-ADE9-D74674AAD8A3}">
  <sheetPr codeName="Sheet30"/>
  <dimension ref="A1:Q16"/>
  <sheetViews>
    <sheetView showGridLines="0" tabSelected="1" zoomScaleNormal="100" workbookViewId="0">
      <pane ySplit="2" topLeftCell="A3" activePane="bottomLeft" state="frozen"/>
      <selection pane="bottomLeft" activeCell="B12" sqref="B12"/>
    </sheetView>
  </sheetViews>
  <sheetFormatPr defaultColWidth="9.1796875" defaultRowHeight="12.5" x14ac:dyDescent="0.25"/>
  <cols>
    <col min="1" max="1" width="26.453125" style="5" bestFit="1" customWidth="1"/>
    <col min="2" max="2" width="7.54296875" style="29" customWidth="1"/>
    <col min="3" max="5" width="7.54296875" style="5" customWidth="1"/>
    <col min="6" max="6" width="10.26953125" style="5" customWidth="1"/>
    <col min="7" max="7" width="12.1796875" style="5" bestFit="1" customWidth="1"/>
    <col min="8" max="8" width="13.54296875" style="5" customWidth="1"/>
    <col min="9" max="9" width="14.1796875" style="5" bestFit="1" customWidth="1"/>
    <col min="10" max="10" width="12.453125" style="5" customWidth="1"/>
    <col min="11" max="11" width="11" style="5" customWidth="1"/>
    <col min="12" max="14" width="9.1796875" style="5"/>
    <col min="15" max="15" width="10.1796875" style="5" bestFit="1" customWidth="1"/>
    <col min="16" max="16" width="10.1796875" style="5" customWidth="1"/>
    <col min="17" max="17" width="14.81640625" style="5" bestFit="1" customWidth="1"/>
    <col min="18" max="16384" width="9.1796875" style="5"/>
  </cols>
  <sheetData>
    <row r="1" spans="1:1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7" ht="74.25" customHeight="1" x14ac:dyDescent="0.3">
      <c r="A2" s="6" t="s">
        <v>1</v>
      </c>
      <c r="B2" s="7"/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10" t="s">
        <v>8</v>
      </c>
      <c r="J2" s="11" t="s">
        <v>9</v>
      </c>
      <c r="K2" s="11" t="s">
        <v>10</v>
      </c>
      <c r="L2" s="12">
        <v>0.05</v>
      </c>
      <c r="M2" s="12">
        <v>0.1</v>
      </c>
      <c r="N2" s="12">
        <v>7.4999999999999997E-2</v>
      </c>
      <c r="O2" s="13">
        <f>L2*I15</f>
        <v>34282993.1754006</v>
      </c>
      <c r="P2" s="13">
        <f>N2*I15</f>
        <v>51424489.763100892</v>
      </c>
      <c r="Q2" s="14">
        <f>M2*I15</f>
        <v>68565986.3508012</v>
      </c>
    </row>
    <row r="3" spans="1:17" ht="17.5" x14ac:dyDescent="0.55000000000000004">
      <c r="A3" s="15" t="s">
        <v>11</v>
      </c>
      <c r="B3" s="16">
        <v>0</v>
      </c>
      <c r="C3" s="17">
        <v>246</v>
      </c>
      <c r="D3" s="17">
        <v>485</v>
      </c>
      <c r="E3" s="17">
        <v>818</v>
      </c>
      <c r="F3" s="18">
        <v>875</v>
      </c>
      <c r="G3" s="19">
        <v>15525000</v>
      </c>
      <c r="H3" s="19">
        <v>199703269</v>
      </c>
      <c r="I3" s="20">
        <f>SUM(G3:H3)</f>
        <v>215228269</v>
      </c>
      <c r="J3" s="21">
        <v>2624070.6133541223</v>
      </c>
      <c r="K3" s="22">
        <f>J3/I3</f>
        <v>1.2192035114839503E-2</v>
      </c>
    </row>
    <row r="4" spans="1:17" ht="17.5" x14ac:dyDescent="0.55000000000000004">
      <c r="A4" s="15" t="s">
        <v>12</v>
      </c>
      <c r="B4" s="16">
        <v>0</v>
      </c>
      <c r="C4" s="17">
        <v>2</v>
      </c>
      <c r="D4" s="17">
        <v>0</v>
      </c>
      <c r="E4" s="17">
        <v>0</v>
      </c>
      <c r="F4" s="18">
        <v>2</v>
      </c>
      <c r="G4" s="19">
        <v>120000</v>
      </c>
      <c r="H4" s="19">
        <v>0</v>
      </c>
      <c r="I4" s="20">
        <v>120000</v>
      </c>
      <c r="J4" s="21">
        <v>2676.0516557058427</v>
      </c>
      <c r="K4" s="22">
        <f t="shared" ref="K4:K15" si="0">J4/I4</f>
        <v>2.2300430464215357E-2</v>
      </c>
    </row>
    <row r="5" spans="1:17" ht="17.5" x14ac:dyDescent="0.55000000000000004">
      <c r="A5" s="15" t="s">
        <v>13</v>
      </c>
      <c r="B5" s="16">
        <v>0</v>
      </c>
      <c r="C5" s="17">
        <v>0</v>
      </c>
      <c r="D5" s="17">
        <v>0</v>
      </c>
      <c r="E5" s="17">
        <v>0</v>
      </c>
      <c r="F5" s="18">
        <v>0</v>
      </c>
      <c r="G5" s="19">
        <v>0</v>
      </c>
      <c r="H5" s="19">
        <v>0</v>
      </c>
      <c r="I5" s="20">
        <v>0</v>
      </c>
      <c r="J5" s="21">
        <v>0</v>
      </c>
      <c r="K5" s="22">
        <f>IF((F5)=0,0,(J5/I5))</f>
        <v>0</v>
      </c>
    </row>
    <row r="6" spans="1:17" ht="17.5" x14ac:dyDescent="0.55000000000000004">
      <c r="A6" s="15" t="s">
        <v>14</v>
      </c>
      <c r="B6" s="16">
        <v>0</v>
      </c>
      <c r="C6" s="17">
        <v>694</v>
      </c>
      <c r="D6" s="17">
        <v>900</v>
      </c>
      <c r="E6" s="17">
        <v>73</v>
      </c>
      <c r="F6" s="18">
        <v>1806</v>
      </c>
      <c r="G6" s="23">
        <v>45600000</v>
      </c>
      <c r="H6" s="24">
        <f>SUM(H2:H4)</f>
        <v>199703269</v>
      </c>
      <c r="I6" s="20">
        <f>SUM(G6:H6)</f>
        <v>245303269</v>
      </c>
      <c r="J6" s="21">
        <v>3489135.7959136721</v>
      </c>
      <c r="K6" s="22">
        <f t="shared" si="0"/>
        <v>1.4223763956091724E-2</v>
      </c>
    </row>
    <row r="7" spans="1:17" ht="17.5" x14ac:dyDescent="0.55000000000000004">
      <c r="A7" s="15" t="s">
        <v>15</v>
      </c>
      <c r="B7" s="16">
        <v>0</v>
      </c>
      <c r="C7" s="17">
        <v>74</v>
      </c>
      <c r="D7" s="17">
        <v>8</v>
      </c>
      <c r="E7" s="17">
        <v>0</v>
      </c>
      <c r="F7" s="18">
        <v>85</v>
      </c>
      <c r="G7" s="19">
        <v>465585</v>
      </c>
      <c r="H7" s="19">
        <v>155195</v>
      </c>
      <c r="I7" s="20">
        <f>SUM(G7:H7)</f>
        <v>620780</v>
      </c>
      <c r="J7" s="21">
        <v>117748.30601536536</v>
      </c>
      <c r="K7" s="22">
        <f t="shared" si="0"/>
        <v>0.18967799544986205</v>
      </c>
    </row>
    <row r="8" spans="1:17" ht="17.5" x14ac:dyDescent="0.55000000000000004">
      <c r="A8" s="15" t="s">
        <v>16</v>
      </c>
      <c r="B8" s="16">
        <v>0</v>
      </c>
      <c r="C8" s="17">
        <v>4</v>
      </c>
      <c r="D8" s="17">
        <v>404</v>
      </c>
      <c r="E8" s="17">
        <v>305</v>
      </c>
      <c r="F8" s="18">
        <v>713</v>
      </c>
      <c r="G8" s="19">
        <v>240000</v>
      </c>
      <c r="H8" s="19">
        <v>114613452</v>
      </c>
      <c r="I8" s="20">
        <f t="shared" ref="I8:I14" si="1">SUM(G8:H8)</f>
        <v>114853452</v>
      </c>
      <c r="J8" s="21">
        <v>1706505.6893320882</v>
      </c>
      <c r="K8" s="22">
        <f t="shared" si="0"/>
        <v>1.4858114054178259E-2</v>
      </c>
    </row>
    <row r="9" spans="1:17" ht="17.5" x14ac:dyDescent="0.55000000000000004">
      <c r="A9" s="15" t="s">
        <v>17</v>
      </c>
      <c r="B9" s="16">
        <v>0</v>
      </c>
      <c r="C9" s="17">
        <v>15</v>
      </c>
      <c r="D9" s="17">
        <v>2</v>
      </c>
      <c r="E9" s="17">
        <v>1</v>
      </c>
      <c r="F9" s="18">
        <v>16</v>
      </c>
      <c r="G9" s="19">
        <v>900000</v>
      </c>
      <c r="H9" s="19">
        <v>154653</v>
      </c>
      <c r="I9" s="20">
        <f t="shared" si="1"/>
        <v>1054653</v>
      </c>
      <c r="J9" s="21">
        <v>22408.094224496876</v>
      </c>
      <c r="K9" s="22">
        <f t="shared" si="0"/>
        <v>2.1246888051801756E-2</v>
      </c>
    </row>
    <row r="10" spans="1:17" ht="17.5" x14ac:dyDescent="0.55000000000000004">
      <c r="A10" s="15" t="s">
        <v>18</v>
      </c>
      <c r="B10" s="16">
        <v>0</v>
      </c>
      <c r="C10" s="17">
        <v>8</v>
      </c>
      <c r="D10" s="17">
        <v>29</v>
      </c>
      <c r="E10" s="17">
        <v>12</v>
      </c>
      <c r="F10" s="18">
        <v>55</v>
      </c>
      <c r="G10" s="19">
        <v>8166416.5361940004</v>
      </c>
      <c r="H10" s="19">
        <v>20240349.471818</v>
      </c>
      <c r="I10" s="20">
        <f t="shared" si="1"/>
        <v>28406766.008012</v>
      </c>
      <c r="J10" s="21">
        <v>145999.18427527804</v>
      </c>
      <c r="K10" s="22">
        <f t="shared" si="0"/>
        <v>5.1395918927941188E-3</v>
      </c>
    </row>
    <row r="11" spans="1:17" ht="17.5" x14ac:dyDescent="0.55000000000000004">
      <c r="A11" s="15" t="s">
        <v>19</v>
      </c>
      <c r="B11" s="16">
        <v>0</v>
      </c>
      <c r="C11" s="17">
        <v>157</v>
      </c>
      <c r="D11" s="17">
        <v>34</v>
      </c>
      <c r="E11" s="17">
        <v>2</v>
      </c>
      <c r="F11" s="18">
        <v>343</v>
      </c>
      <c r="G11" s="19">
        <v>17715000</v>
      </c>
      <c r="H11" s="19">
        <v>7298767</v>
      </c>
      <c r="I11" s="20">
        <f t="shared" si="1"/>
        <v>25013767</v>
      </c>
      <c r="J11" s="21">
        <v>506376.0705425748</v>
      </c>
      <c r="K11" s="22">
        <f t="shared" si="0"/>
        <v>2.0243894913651941E-2</v>
      </c>
    </row>
    <row r="12" spans="1:17" ht="17.5" x14ac:dyDescent="0.55000000000000004">
      <c r="A12" s="15" t="s">
        <v>20</v>
      </c>
      <c r="B12" s="16">
        <v>0</v>
      </c>
      <c r="C12" s="17">
        <v>24</v>
      </c>
      <c r="D12" s="17">
        <v>2</v>
      </c>
      <c r="E12" s="17">
        <v>15</v>
      </c>
      <c r="F12" s="18">
        <v>41</v>
      </c>
      <c r="G12" s="19">
        <v>1620000</v>
      </c>
      <c r="H12" s="19">
        <v>1849634.5</v>
      </c>
      <c r="I12" s="20">
        <f>SUM(G12:H12)</f>
        <v>3469634.5</v>
      </c>
      <c r="J12" s="21">
        <v>67445.357078937741</v>
      </c>
      <c r="K12" s="22">
        <f t="shared" si="0"/>
        <v>1.9438749839194226E-2</v>
      </c>
    </row>
    <row r="13" spans="1:17" ht="17.5" x14ac:dyDescent="0.55000000000000004">
      <c r="A13" s="15" t="s">
        <v>21</v>
      </c>
      <c r="B13" s="16">
        <v>0</v>
      </c>
      <c r="C13" s="17">
        <v>0</v>
      </c>
      <c r="D13" s="17">
        <v>0</v>
      </c>
      <c r="E13" s="17">
        <v>0</v>
      </c>
      <c r="F13" s="25" t="s">
        <v>22</v>
      </c>
      <c r="G13" s="19">
        <v>0</v>
      </c>
      <c r="H13" s="19">
        <v>0</v>
      </c>
      <c r="I13" s="20">
        <f t="shared" si="1"/>
        <v>0</v>
      </c>
      <c r="J13" s="21">
        <v>0</v>
      </c>
      <c r="K13" s="22">
        <v>0</v>
      </c>
    </row>
    <row r="14" spans="1:17" ht="17.5" x14ac:dyDescent="0.55000000000000004">
      <c r="A14" s="15" t="s">
        <v>23</v>
      </c>
      <c r="B14" s="16">
        <v>0</v>
      </c>
      <c r="C14" s="17">
        <v>119</v>
      </c>
      <c r="D14" s="17">
        <v>64</v>
      </c>
      <c r="E14" s="17">
        <v>220</v>
      </c>
      <c r="F14" s="18">
        <v>393</v>
      </c>
      <c r="G14" s="19">
        <v>6495000</v>
      </c>
      <c r="H14" s="19">
        <v>45094273</v>
      </c>
      <c r="I14" s="20">
        <f t="shared" si="1"/>
        <v>51589273</v>
      </c>
      <c r="J14" s="21">
        <v>819222.83760775882</v>
      </c>
      <c r="K14" s="22">
        <f t="shared" si="0"/>
        <v>1.5879712776874347E-2</v>
      </c>
    </row>
    <row r="15" spans="1:17" ht="17.5" x14ac:dyDescent="0.55000000000000004">
      <c r="A15" s="26" t="s">
        <v>24</v>
      </c>
      <c r="B15" s="27">
        <f t="shared" ref="B15:E15" si="2">SUM(B3:B14)</f>
        <v>0</v>
      </c>
      <c r="C15" s="27">
        <f t="shared" si="2"/>
        <v>1343</v>
      </c>
      <c r="D15" s="27">
        <f t="shared" si="2"/>
        <v>1928</v>
      </c>
      <c r="E15" s="27">
        <f t="shared" si="2"/>
        <v>1446</v>
      </c>
      <c r="F15" s="28">
        <f>SUM(F3:F14)</f>
        <v>4329</v>
      </c>
      <c r="G15" s="19">
        <f>SUM(G3:G14)</f>
        <v>96847001.536193997</v>
      </c>
      <c r="H15" s="19">
        <f>SUM(H3:H14)</f>
        <v>588812861.97181797</v>
      </c>
      <c r="I15" s="20">
        <f>SUM(G15:H15)</f>
        <v>685659863.50801194</v>
      </c>
      <c r="J15" s="21">
        <f>SUM(J3:J14)</f>
        <v>9501588</v>
      </c>
      <c r="K15" s="22">
        <f t="shared" si="0"/>
        <v>1.3857582316963159E-2</v>
      </c>
    </row>
    <row r="16" spans="1:17" x14ac:dyDescent="0.25">
      <c r="C16" s="30"/>
      <c r="D16" s="30"/>
      <c r="E16" s="30"/>
      <c r="F16" s="30"/>
      <c r="G16" s="30"/>
      <c r="H16" s="30"/>
      <c r="I16" s="30"/>
      <c r="J16" s="31"/>
    </row>
  </sheetData>
  <mergeCells count="1">
    <mergeCell ref="A1:J1"/>
  </mergeCells>
  <pageMargins left="0.75" right="0.75" top="1" bottom="1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2022Data</vt:lpstr>
      <vt:lpstr>'2022Data'!Print_Area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 User</dc:creator>
  <cp:lastModifiedBy>BIA User</cp:lastModifiedBy>
  <dcterms:created xsi:type="dcterms:W3CDTF">2022-12-06T17:31:46Z</dcterms:created>
  <dcterms:modified xsi:type="dcterms:W3CDTF">2022-12-06T17:33:00Z</dcterms:modified>
</cp:coreProperties>
</file>